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收入" sheetId="1" r:id="rId1"/>
    <sheet name="支出" sheetId="2" r:id="rId2"/>
    <sheet name="基金收入" sheetId="3" r:id="rId3"/>
    <sheet name="基金支出" sheetId="4" r:id="rId4"/>
  </sheets>
  <definedNames>
    <definedName name="_xlnm.Print_Titles" localSheetId="3">'基金支出'!$2:$4</definedName>
    <definedName name="_xlnm.Print_Titles" localSheetId="0">'收入'!$2:$5</definedName>
    <definedName name="_xlnm.Print_Titles" localSheetId="1">'支出'!$2:$4</definedName>
  </definedNames>
  <calcPr fullCalcOnLoad="1"/>
</workbook>
</file>

<file path=xl/sharedStrings.xml><?xml version="1.0" encoding="utf-8"?>
<sst xmlns="http://schemas.openxmlformats.org/spreadsheetml/2006/main" count="172" uniqueCount="157">
  <si>
    <t>附表一</t>
  </si>
  <si>
    <t>2020年公共财政预算收入调整表</t>
  </si>
  <si>
    <t>单位：万元</t>
  </si>
  <si>
    <t>项目</t>
  </si>
  <si>
    <t>年初预算</t>
  </si>
  <si>
    <t>调整增加数</t>
  </si>
  <si>
    <t>调整减少数</t>
  </si>
  <si>
    <t>调整后预算</t>
  </si>
  <si>
    <t>合计</t>
  </si>
  <si>
    <t>一、财政收入</t>
  </si>
  <si>
    <t xml:space="preserve">    税务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</si>
  <si>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财政</t>
    </r>
  </si>
  <si>
    <t>二、上级补助收入</t>
  </si>
  <si>
    <t>中央税收返还收入</t>
  </si>
  <si>
    <t>工资转移支付补助</t>
  </si>
  <si>
    <t>税改转移支付</t>
  </si>
  <si>
    <t>取消农业税特产税补助</t>
  </si>
  <si>
    <t>教育专项转移支付</t>
  </si>
  <si>
    <t>政法专项转移支付</t>
  </si>
  <si>
    <t>政法公用经费转移支付</t>
  </si>
  <si>
    <t>农场教育剥离转移支付</t>
  </si>
  <si>
    <t>产粮大县转移支付</t>
  </si>
  <si>
    <t>义务教育绩效工资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</si>
  <si>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取消农业税20％上交省</t>
    </r>
  </si>
  <si>
    <t xml:space="preserve">   两型社会激励转移支付</t>
  </si>
  <si>
    <t>基本财力保障转移支付</t>
  </si>
  <si>
    <t>成品油价格和税费改革</t>
  </si>
  <si>
    <t>食品药品监督转移支付</t>
  </si>
  <si>
    <t>定额上解中央款</t>
  </si>
  <si>
    <t>单独结算扎差</t>
  </si>
  <si>
    <t>税收增量返还</t>
  </si>
  <si>
    <t>均衡性转移支付</t>
  </si>
  <si>
    <t xml:space="preserve">   工商省下划基数</t>
  </si>
  <si>
    <r>
      <t xml:space="preserve">   </t>
    </r>
    <r>
      <rPr>
        <sz val="12"/>
        <rFont val="宋体"/>
        <family val="0"/>
      </rPr>
      <t>质监省下划基数</t>
    </r>
  </si>
  <si>
    <t>离职村干部岗位补贴</t>
  </si>
  <si>
    <t>民办教师转移支付</t>
  </si>
  <si>
    <t>关破企业职能补助</t>
  </si>
  <si>
    <t>生态功能区转移支付</t>
  </si>
  <si>
    <t xml:space="preserve">   统招统派教师补助</t>
  </si>
  <si>
    <t xml:space="preserve">   两院上划基数补助</t>
  </si>
  <si>
    <t xml:space="preserve">   公安转移支付</t>
  </si>
  <si>
    <t xml:space="preserve">   司法转移支付</t>
  </si>
  <si>
    <t xml:space="preserve">   农业人口市民化补助</t>
  </si>
  <si>
    <t xml:space="preserve">   省下财力性补助</t>
  </si>
  <si>
    <t>省下项目性转移支付</t>
  </si>
  <si>
    <t>三、 调入资金</t>
  </si>
  <si>
    <t>1、土地指标拍卖收入</t>
  </si>
  <si>
    <t>2、水利教育计提收入</t>
  </si>
  <si>
    <t>3、基金预算调入</t>
  </si>
  <si>
    <t>4、稳定调节基金调入</t>
  </si>
  <si>
    <t>5、其他调入</t>
  </si>
  <si>
    <t>四、上年结余</t>
  </si>
  <si>
    <r>
      <t xml:space="preserve">    </t>
    </r>
    <r>
      <rPr>
        <sz val="12"/>
        <rFont val="宋体"/>
        <family val="0"/>
      </rPr>
      <t>净结余</t>
    </r>
  </si>
  <si>
    <t xml:space="preserve">   上年结余结转下年收入</t>
  </si>
  <si>
    <t>五、预算稳定调节基金</t>
  </si>
  <si>
    <t>六、地方政府债券转贷收入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</si>
  <si>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新增债券</t>
    </r>
  </si>
  <si>
    <t xml:space="preserve">    再融资债券</t>
  </si>
  <si>
    <t>附表二</t>
  </si>
  <si>
    <t>2020年公共财政预算支出调整表</t>
  </si>
  <si>
    <t>　　　　　　　　　　　                  单位：万元</t>
  </si>
  <si>
    <t>预算科目</t>
  </si>
  <si>
    <t>年初预算数</t>
  </si>
  <si>
    <t>政府债券调整数</t>
  </si>
  <si>
    <t>公共财政预算支出合计</t>
  </si>
  <si>
    <t>一、一般公共服务</t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</si>
  <si>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</si>
  <si>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</si>
  <si>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</si>
  <si>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</si>
  <si>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</si>
  <si>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</si>
  <si>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八、卫生健康支出</t>
  </si>
  <si>
    <t>九、节能环保</t>
  </si>
  <si>
    <t>十、城乡社区事务</t>
  </si>
  <si>
    <t>十一、农林水事务</t>
  </si>
  <si>
    <t>十二、交通运输</t>
  </si>
  <si>
    <t>十三、资源勘探电力等事务</t>
  </si>
  <si>
    <t>十四、商业服务业等事务</t>
  </si>
  <si>
    <t>十五、援助其他地区支出</t>
  </si>
  <si>
    <t>十六、自然资源气象等事务</t>
  </si>
  <si>
    <t>十七、住房保障支出</t>
  </si>
  <si>
    <t>十八、粮油物质储备事务</t>
  </si>
  <si>
    <t>十九、灾害防治应急管理支出</t>
  </si>
  <si>
    <t>二十、预备费支出</t>
  </si>
  <si>
    <t>二十一、债务还本支出</t>
  </si>
  <si>
    <t>二十二、债务付息支出</t>
  </si>
  <si>
    <t>二十三、其他支出</t>
  </si>
  <si>
    <t>省下转移支付支出</t>
  </si>
  <si>
    <t>突破预算</t>
  </si>
  <si>
    <t>压减支出</t>
  </si>
  <si>
    <t>上年结余结转下年支出</t>
  </si>
  <si>
    <t>上解省级支出</t>
  </si>
  <si>
    <t>支出合计</t>
  </si>
  <si>
    <t>收支平衡情况</t>
  </si>
  <si>
    <t>公共预算收入来源</t>
  </si>
  <si>
    <t>公共预算支出</t>
  </si>
  <si>
    <t>结余</t>
  </si>
  <si>
    <t>结转下年支出</t>
  </si>
  <si>
    <t>净结余</t>
  </si>
  <si>
    <t>附表三</t>
  </si>
  <si>
    <t>2020年政府性基金预算收入调整表</t>
  </si>
  <si>
    <t>科目名称</t>
  </si>
  <si>
    <t>合     计</t>
  </si>
  <si>
    <t>非税收入</t>
  </si>
  <si>
    <t xml:space="preserve">  政府性基金收入</t>
  </si>
  <si>
    <t xml:space="preserve">    农业土地开发资金收入</t>
  </si>
  <si>
    <t xml:space="preserve">    国有土地使用权出让收入</t>
  </si>
  <si>
    <t xml:space="preserve">      土地出让价款收入</t>
  </si>
  <si>
    <t xml:space="preserve">    污水处理费收入</t>
  </si>
  <si>
    <t xml:space="preserve">   其他政府性基金收入</t>
  </si>
  <si>
    <t>转移性收入</t>
  </si>
  <si>
    <t xml:space="preserve">  政府性基金转移支付收入</t>
  </si>
  <si>
    <t xml:space="preserve">  上年结余收入</t>
  </si>
  <si>
    <t xml:space="preserve">  调入资金</t>
  </si>
  <si>
    <t>地方政府债券转贷收入</t>
  </si>
  <si>
    <t xml:space="preserve">    新增债券</t>
  </si>
  <si>
    <t>附表四</t>
  </si>
  <si>
    <t>2020年政府性基金预算支出调整表</t>
  </si>
  <si>
    <t>预算数</t>
  </si>
  <si>
    <t>一、城乡社区支出</t>
  </si>
  <si>
    <t>国有土地使用权安排的支出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</si>
  <si>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征地和拆迁补偿支出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</si>
  <si>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土地开发支出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</si>
  <si>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城市建设支出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</si>
  <si>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其中：城投项目建设支出</t>
    </r>
  </si>
  <si>
    <t xml:space="preserve">      新港项目建设支出</t>
  </si>
  <si>
    <t xml:space="preserve">      交投项目建设支出</t>
  </si>
  <si>
    <t xml:space="preserve">      房投项目建设支出</t>
  </si>
  <si>
    <t xml:space="preserve">      农投项目建设支出</t>
  </si>
  <si>
    <t xml:space="preserve">      滨江工业园建设支出</t>
  </si>
  <si>
    <t xml:space="preserve">      新港园区建设支出</t>
  </si>
  <si>
    <t xml:space="preserve">      经济开发区建设支出</t>
  </si>
  <si>
    <t xml:space="preserve">      小城镇建设支出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</si>
  <si>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农村基础设施建设支出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</si>
  <si>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失地农民补助支出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</si>
  <si>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土地出让业务支出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</si>
  <si>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公共租赁房支出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</si>
  <si>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其它支出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</si>
  <si>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其中：1、零星杂项支出</t>
    </r>
  </si>
  <si>
    <t xml:space="preserve">      2、城管执法局城乡一体化垃圾处理</t>
  </si>
  <si>
    <t xml:space="preserve">      3、污水处理</t>
  </si>
  <si>
    <t xml:space="preserve">      4、园林局新老城区园林等补助</t>
  </si>
  <si>
    <t xml:space="preserve">      5、城建指挥部费用</t>
  </si>
  <si>
    <t xml:space="preserve">      6、垃圾填埋市场化运营</t>
  </si>
  <si>
    <t xml:space="preserve">      7、新增建设用地有偿使用费支出</t>
  </si>
  <si>
    <t>农业土地开发支出</t>
  </si>
  <si>
    <t>二、专项债券安排的支出</t>
  </si>
  <si>
    <t>三、转移支付对应安排支出</t>
  </si>
  <si>
    <t>四、上年结转安排支出</t>
  </si>
  <si>
    <t>五、转移性支出</t>
  </si>
  <si>
    <t>调出资金</t>
  </si>
  <si>
    <t>其中：调出公共预算</t>
  </si>
  <si>
    <t xml:space="preserve">      两项计提资金</t>
  </si>
  <si>
    <t>年终结余</t>
  </si>
  <si>
    <t>六、债务付息支出</t>
  </si>
  <si>
    <t>七、债务还本支出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</si>
</sst>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_ "/>
    <numFmt numFmtId="179" formatCode="0.0"/>
    <numFmt numFmtId="180" formatCode="0.0_ "/>
  </numFmts>
  <fonts count="59">
    <font>
      <sz val="12"/>
      <name val="宋体"/>
      <family val="0"/>
    </font>
    <font>
      <b/>
      <sz val="20"/>
      <name val="黑体"/>
      <family val="3"/>
    </font>
    <font>
      <sz val="10"/>
      <name val="宋体"/>
      <family val="0"/>
    </font>
    <font>
      <b/>
      <sz val="12"/>
      <name val="黑体"/>
      <family val="3"/>
    </font>
    <font>
      <sz val="12"/>
      <color indexed="8"/>
      <name val="宋体"/>
      <family val="0"/>
    </font>
    <font>
      <sz val="12"/>
      <color indexed="8"/>
      <name val="等线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4"/>
      <color indexed="8"/>
      <name val="黑体"/>
      <family val="3"/>
    </font>
    <font>
      <sz val="11"/>
      <color indexed="16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sz val="9"/>
      <name val="宋体"/>
      <family val="0"/>
    </font>
    <font>
      <b/>
      <sz val="11"/>
      <color indexed="54"/>
      <name val="等线"/>
      <family val="0"/>
    </font>
    <font>
      <u val="single"/>
      <sz val="12"/>
      <color indexed="25"/>
      <name val="宋体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0"/>
      <color indexed="8"/>
      <name val="等线"/>
      <family val="0"/>
    </font>
    <font>
      <b/>
      <sz val="11"/>
      <color indexed="8"/>
      <name val="等线"/>
      <family val="0"/>
    </font>
    <font>
      <u val="single"/>
      <sz val="12"/>
      <color indexed="30"/>
      <name val="宋体"/>
      <family val="0"/>
    </font>
    <font>
      <sz val="11"/>
      <color indexed="8"/>
      <name val="Tahoma"/>
      <family val="2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5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" fontId="56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6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10" xfId="82" applyNumberFormat="1" applyFont="1" applyFill="1" applyBorder="1" applyAlignment="1" applyProtection="1">
      <alignment horizontal="center" vertical="center"/>
      <protection/>
    </xf>
    <xf numFmtId="0" fontId="8" fillId="0" borderId="10" xfId="82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82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Border="1" applyAlignment="1">
      <alignment vertical="center"/>
    </xf>
    <xf numFmtId="0" fontId="3" fillId="0" borderId="10" xfId="82" applyNumberFormat="1" applyFont="1" applyFill="1" applyBorder="1" applyAlignment="1" applyProtection="1">
      <alignment horizontal="left" vertical="center"/>
      <protection/>
    </xf>
    <xf numFmtId="176" fontId="7" fillId="0" borderId="10" xfId="82" applyNumberFormat="1" applyFont="1" applyFill="1" applyBorder="1" applyAlignment="1" applyProtection="1">
      <alignment vertical="center" wrapText="1"/>
      <protection/>
    </xf>
    <xf numFmtId="176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177" fontId="0" fillId="0" borderId="10" xfId="0" applyNumberFormat="1" applyBorder="1" applyAlignment="1">
      <alignment/>
    </xf>
    <xf numFmtId="177" fontId="9" fillId="0" borderId="10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7" fontId="7" fillId="0" borderId="10" xfId="82" applyNumberFormat="1" applyFont="1" applyFill="1" applyBorder="1" applyAlignment="1" applyProtection="1">
      <alignment vertical="center" wrapText="1"/>
      <protection/>
    </xf>
    <xf numFmtId="177" fontId="7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77" fontId="0" fillId="0" borderId="10" xfId="0" applyNumberFormat="1" applyFont="1" applyBorder="1" applyAlignment="1">
      <alignment/>
    </xf>
    <xf numFmtId="0" fontId="12" fillId="0" borderId="10" xfId="0" applyFont="1" applyBorder="1" applyAlignment="1" applyProtection="1">
      <alignment/>
      <protection locked="0"/>
    </xf>
    <xf numFmtId="17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80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/>
    </xf>
    <xf numFmtId="178" fontId="0" fillId="0" borderId="13" xfId="0" applyNumberFormat="1" applyFont="1" applyBorder="1" applyAlignment="1">
      <alignment horizontal="right" vertical="center"/>
    </xf>
    <xf numFmtId="1" fontId="0" fillId="0" borderId="10" xfId="0" applyNumberFormat="1" applyBorder="1" applyAlignment="1">
      <alignment vertical="center"/>
    </xf>
    <xf numFmtId="178" fontId="0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0" fontId="0" fillId="0" borderId="10" xfId="0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wrapText="1"/>
    </xf>
    <xf numFmtId="17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left" vertical="center" wrapText="1" indent="2"/>
    </xf>
    <xf numFmtId="17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常规 11" xfId="72"/>
    <cellStyle name="常规 2 6" xfId="73"/>
    <cellStyle name="常规 11 2" xfId="74"/>
    <cellStyle name="常规 14" xfId="75"/>
    <cellStyle name="常规 15" xfId="76"/>
    <cellStyle name="常规 17" xfId="77"/>
    <cellStyle name="常规 2" xfId="78"/>
    <cellStyle name="常规 3" xfId="79"/>
    <cellStyle name="常规 8" xfId="80"/>
    <cellStyle name="常规 9" xfId="81"/>
    <cellStyle name="常规_Sheet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4">
      <selection activeCell="A57" sqref="A57"/>
    </sheetView>
  </sheetViews>
  <sheetFormatPr defaultColWidth="9.00390625" defaultRowHeight="14.25"/>
  <cols>
    <col min="1" max="1" width="27.75390625" style="0" customWidth="1"/>
    <col min="2" max="2" width="10.50390625" style="0" bestFit="1" customWidth="1"/>
    <col min="3" max="3" width="10.00390625" style="0" customWidth="1"/>
    <col min="4" max="4" width="10.125" style="0" customWidth="1"/>
    <col min="5" max="5" width="14.25390625" style="0" customWidth="1"/>
    <col min="8" max="8" width="10.50390625" style="0" bestFit="1" customWidth="1"/>
  </cols>
  <sheetData>
    <row r="1" ht="14.25">
      <c r="A1" s="73" t="s">
        <v>0</v>
      </c>
    </row>
    <row r="2" spans="1:5" ht="30" customHeight="1">
      <c r="A2" s="74" t="s">
        <v>1</v>
      </c>
      <c r="B2" s="74"/>
      <c r="C2" s="74"/>
      <c r="D2" s="74"/>
      <c r="E2" s="74"/>
    </row>
    <row r="3" ht="21" customHeight="1">
      <c r="E3" t="s">
        <v>2</v>
      </c>
    </row>
    <row r="4" spans="1:5" ht="18.75" customHeight="1">
      <c r="A4" s="75" t="s">
        <v>3</v>
      </c>
      <c r="B4" s="75" t="s">
        <v>4</v>
      </c>
      <c r="C4" s="7" t="s">
        <v>5</v>
      </c>
      <c r="D4" s="7" t="s">
        <v>6</v>
      </c>
      <c r="E4" s="7" t="s">
        <v>7</v>
      </c>
    </row>
    <row r="5" spans="1:5" ht="18.75" customHeight="1">
      <c r="A5" s="76"/>
      <c r="B5" s="76"/>
      <c r="C5" s="7"/>
      <c r="D5" s="7"/>
      <c r="E5" s="7"/>
    </row>
    <row r="6" spans="1:8" s="73" customFormat="1" ht="19.5" customHeight="1">
      <c r="A6" s="27" t="s">
        <v>8</v>
      </c>
      <c r="B6" s="77">
        <f>SUM(B7,B10,B43,B49,B53,B52)</f>
        <v>694452.3</v>
      </c>
      <c r="C6" s="77">
        <f>SUM(C7,C10,C43,C49,C53,C52)</f>
        <v>259347</v>
      </c>
      <c r="D6" s="77">
        <f>SUM(D7,D10,D43,D49,D53,D52)</f>
        <v>107000</v>
      </c>
      <c r="E6" s="78">
        <f>SUM(E7,E10,E43,E49,E53,E52)</f>
        <v>846799.3</v>
      </c>
      <c r="H6" s="79"/>
    </row>
    <row r="7" spans="1:5" s="73" customFormat="1" ht="19.5" customHeight="1">
      <c r="A7" s="80" t="s">
        <v>9</v>
      </c>
      <c r="B7" s="81">
        <f>SUM(B8:B9)</f>
        <v>201500</v>
      </c>
      <c r="C7" s="77">
        <f>SUM(C8:C9)</f>
        <v>0</v>
      </c>
      <c r="D7" s="77">
        <f>SUM(D8:D9)</f>
        <v>53000</v>
      </c>
      <c r="E7" s="78">
        <f>SUM(E8:E9)</f>
        <v>148500</v>
      </c>
    </row>
    <row r="8" spans="1:5" s="73" customFormat="1" ht="19.5" customHeight="1">
      <c r="A8" s="66" t="s">
        <v>10</v>
      </c>
      <c r="B8" s="82">
        <v>136500</v>
      </c>
      <c r="C8" s="83"/>
      <c r="D8" s="83">
        <v>38000</v>
      </c>
      <c r="E8" s="83">
        <f>SUM(B8+C8-D8)</f>
        <v>98500</v>
      </c>
    </row>
    <row r="9" spans="1:5" s="73" customFormat="1" ht="19.5" customHeight="1">
      <c r="A9" s="13" t="s">
        <v>11</v>
      </c>
      <c r="B9" s="84">
        <v>65000</v>
      </c>
      <c r="C9" s="85"/>
      <c r="D9" s="85">
        <v>15000</v>
      </c>
      <c r="E9" s="83">
        <f>SUM(B9+C9-D9)</f>
        <v>50000</v>
      </c>
    </row>
    <row r="10" spans="1:5" ht="19.5" customHeight="1">
      <c r="A10" s="86" t="s">
        <v>12</v>
      </c>
      <c r="B10" s="44">
        <f>SUM(B11:B42)</f>
        <v>401952.3</v>
      </c>
      <c r="C10" s="44">
        <f>SUM(C11:C42)</f>
        <v>120886</v>
      </c>
      <c r="D10" s="44">
        <f>SUM(D11:D42)</f>
        <v>0</v>
      </c>
      <c r="E10" s="44">
        <f>SUM(E11:E42)</f>
        <v>522838.3</v>
      </c>
    </row>
    <row r="11" spans="1:5" ht="19.5" customHeight="1">
      <c r="A11" s="87" t="s">
        <v>13</v>
      </c>
      <c r="B11" s="44">
        <v>7500</v>
      </c>
      <c r="C11" s="44"/>
      <c r="D11" s="44"/>
      <c r="E11" s="83">
        <f>SUM(B11+C11-D11)</f>
        <v>7500</v>
      </c>
    </row>
    <row r="12" spans="1:5" ht="19.5" customHeight="1">
      <c r="A12" s="88" t="s">
        <v>14</v>
      </c>
      <c r="B12" s="44">
        <v>36774</v>
      </c>
      <c r="C12" s="44"/>
      <c r="D12" s="44"/>
      <c r="E12" s="83">
        <f aca="true" t="shared" si="0" ref="E12:E55">SUM(B12+C12-D12)</f>
        <v>36774</v>
      </c>
    </row>
    <row r="13" spans="1:5" ht="19.5" customHeight="1">
      <c r="A13" s="88" t="s">
        <v>15</v>
      </c>
      <c r="B13" s="44">
        <v>2762</v>
      </c>
      <c r="C13" s="44"/>
      <c r="D13" s="44"/>
      <c r="E13" s="83">
        <f t="shared" si="0"/>
        <v>2762</v>
      </c>
    </row>
    <row r="14" spans="1:5" ht="19.5" customHeight="1">
      <c r="A14" s="87" t="s">
        <v>16</v>
      </c>
      <c r="B14" s="44">
        <v>3739</v>
      </c>
      <c r="C14" s="44"/>
      <c r="D14" s="44"/>
      <c r="E14" s="83">
        <f t="shared" si="0"/>
        <v>3739</v>
      </c>
    </row>
    <row r="15" spans="1:5" ht="19.5" customHeight="1">
      <c r="A15" s="87" t="s">
        <v>17</v>
      </c>
      <c r="B15" s="44">
        <v>1814</v>
      </c>
      <c r="C15" s="44"/>
      <c r="D15" s="44"/>
      <c r="E15" s="83">
        <f t="shared" si="0"/>
        <v>1814</v>
      </c>
    </row>
    <row r="16" spans="1:5" ht="19.5" customHeight="1">
      <c r="A16" s="87" t="s">
        <v>18</v>
      </c>
      <c r="B16" s="44">
        <v>978</v>
      </c>
      <c r="C16" s="44"/>
      <c r="D16" s="44"/>
      <c r="E16" s="83">
        <f t="shared" si="0"/>
        <v>978</v>
      </c>
    </row>
    <row r="17" spans="1:5" ht="19.5" customHeight="1">
      <c r="A17" s="87" t="s">
        <v>19</v>
      </c>
      <c r="B17" s="44">
        <v>312</v>
      </c>
      <c r="C17" s="44"/>
      <c r="D17" s="44"/>
      <c r="E17" s="83">
        <f t="shared" si="0"/>
        <v>312</v>
      </c>
    </row>
    <row r="18" spans="1:5" ht="19.5" customHeight="1">
      <c r="A18" s="87" t="s">
        <v>20</v>
      </c>
      <c r="B18" s="44">
        <v>293</v>
      </c>
      <c r="C18" s="44"/>
      <c r="D18" s="44"/>
      <c r="E18" s="83">
        <f t="shared" si="0"/>
        <v>293</v>
      </c>
    </row>
    <row r="19" spans="1:5" ht="19.5" customHeight="1">
      <c r="A19" s="87" t="s">
        <v>21</v>
      </c>
      <c r="B19" s="44">
        <v>705</v>
      </c>
      <c r="C19" s="44"/>
      <c r="D19" s="44"/>
      <c r="E19" s="83">
        <f t="shared" si="0"/>
        <v>705</v>
      </c>
    </row>
    <row r="20" spans="1:5" ht="19.5" customHeight="1">
      <c r="A20" s="87" t="s">
        <v>22</v>
      </c>
      <c r="B20" s="44">
        <v>3932</v>
      </c>
      <c r="C20" s="44"/>
      <c r="D20" s="44"/>
      <c r="E20" s="83">
        <f t="shared" si="0"/>
        <v>3932</v>
      </c>
    </row>
    <row r="21" spans="1:5" ht="19.5" customHeight="1">
      <c r="A21" s="89" t="s">
        <v>23</v>
      </c>
      <c r="B21" s="44">
        <v>108</v>
      </c>
      <c r="C21" s="44"/>
      <c r="D21" s="44"/>
      <c r="E21" s="83">
        <f t="shared" si="0"/>
        <v>108</v>
      </c>
    </row>
    <row r="22" spans="1:5" ht="19.5" customHeight="1">
      <c r="A22" s="84" t="s">
        <v>24</v>
      </c>
      <c r="B22" s="44">
        <v>222</v>
      </c>
      <c r="C22" s="44"/>
      <c r="D22" s="44"/>
      <c r="E22" s="83">
        <f t="shared" si="0"/>
        <v>222</v>
      </c>
    </row>
    <row r="23" spans="1:5" ht="19.5" customHeight="1">
      <c r="A23" s="90" t="s">
        <v>25</v>
      </c>
      <c r="B23" s="44">
        <v>33971</v>
      </c>
      <c r="C23" s="44"/>
      <c r="D23" s="44"/>
      <c r="E23" s="83">
        <f t="shared" si="0"/>
        <v>33971</v>
      </c>
    </row>
    <row r="24" spans="1:5" ht="19.5" customHeight="1">
      <c r="A24" s="87" t="s">
        <v>26</v>
      </c>
      <c r="B24" s="44">
        <v>1645</v>
      </c>
      <c r="C24" s="44"/>
      <c r="D24" s="44"/>
      <c r="E24" s="83">
        <f t="shared" si="0"/>
        <v>1645</v>
      </c>
    </row>
    <row r="25" spans="1:5" ht="19.5" customHeight="1">
      <c r="A25" s="87" t="s">
        <v>27</v>
      </c>
      <c r="B25" s="44">
        <v>321</v>
      </c>
      <c r="C25" s="44"/>
      <c r="D25" s="44"/>
      <c r="E25" s="83">
        <f t="shared" si="0"/>
        <v>321</v>
      </c>
    </row>
    <row r="26" spans="1:5" ht="19.5" customHeight="1">
      <c r="A26" s="87" t="s">
        <v>28</v>
      </c>
      <c r="B26" s="44">
        <v>-155.8</v>
      </c>
      <c r="C26" s="44"/>
      <c r="D26" s="44"/>
      <c r="E26" s="83">
        <f t="shared" si="0"/>
        <v>-155.8</v>
      </c>
    </row>
    <row r="27" spans="1:5" ht="19.5" customHeight="1">
      <c r="A27" s="87" t="s">
        <v>29</v>
      </c>
      <c r="B27" s="44">
        <v>-4039.4</v>
      </c>
      <c r="C27" s="44"/>
      <c r="D27" s="44"/>
      <c r="E27" s="83">
        <f t="shared" si="0"/>
        <v>-4039.4</v>
      </c>
    </row>
    <row r="28" spans="1:5" ht="19.5" customHeight="1">
      <c r="A28" s="87" t="s">
        <v>30</v>
      </c>
      <c r="B28" s="44">
        <v>5275</v>
      </c>
      <c r="C28" s="44"/>
      <c r="D28" s="44"/>
      <c r="E28" s="83">
        <f t="shared" si="0"/>
        <v>5275</v>
      </c>
    </row>
    <row r="29" spans="1:5" ht="19.5" customHeight="1">
      <c r="A29" s="87" t="s">
        <v>31</v>
      </c>
      <c r="B29" s="44">
        <v>1483</v>
      </c>
      <c r="C29" s="44"/>
      <c r="D29" s="44"/>
      <c r="E29" s="83">
        <f t="shared" si="0"/>
        <v>1483</v>
      </c>
    </row>
    <row r="30" spans="1:5" ht="19.5" customHeight="1">
      <c r="A30" s="89" t="s">
        <v>32</v>
      </c>
      <c r="B30" s="44">
        <v>2256</v>
      </c>
      <c r="C30" s="44"/>
      <c r="D30" s="44"/>
      <c r="E30" s="83">
        <f t="shared" si="0"/>
        <v>2256</v>
      </c>
    </row>
    <row r="31" spans="1:5" ht="19.5" customHeight="1">
      <c r="A31" s="89" t="s">
        <v>33</v>
      </c>
      <c r="B31" s="44">
        <v>589</v>
      </c>
      <c r="C31" s="44"/>
      <c r="D31" s="44"/>
      <c r="E31" s="83">
        <f t="shared" si="0"/>
        <v>589</v>
      </c>
    </row>
    <row r="32" spans="1:5" ht="19.5" customHeight="1">
      <c r="A32" s="88" t="s">
        <v>34</v>
      </c>
      <c r="B32" s="44">
        <v>104</v>
      </c>
      <c r="C32" s="44"/>
      <c r="D32" s="44"/>
      <c r="E32" s="83">
        <f t="shared" si="0"/>
        <v>104</v>
      </c>
    </row>
    <row r="33" spans="1:5" ht="19.5" customHeight="1">
      <c r="A33" s="88" t="s">
        <v>35</v>
      </c>
      <c r="B33" s="44">
        <v>21</v>
      </c>
      <c r="C33" s="44"/>
      <c r="D33" s="44"/>
      <c r="E33" s="83">
        <f t="shared" si="0"/>
        <v>21</v>
      </c>
    </row>
    <row r="34" spans="1:5" ht="19.5" customHeight="1">
      <c r="A34" s="88" t="s">
        <v>36</v>
      </c>
      <c r="B34" s="44">
        <v>277</v>
      </c>
      <c r="C34" s="44"/>
      <c r="D34" s="44"/>
      <c r="E34" s="83">
        <f t="shared" si="0"/>
        <v>277</v>
      </c>
    </row>
    <row r="35" spans="1:5" ht="19.5" customHeight="1">
      <c r="A35" s="88" t="s">
        <v>37</v>
      </c>
      <c r="B35" s="44">
        <v>346</v>
      </c>
      <c r="C35" s="44"/>
      <c r="D35" s="44"/>
      <c r="E35" s="83">
        <f t="shared" si="0"/>
        <v>346</v>
      </c>
    </row>
    <row r="36" spans="1:5" ht="19.5" customHeight="1">
      <c r="A36" s="66" t="s">
        <v>38</v>
      </c>
      <c r="B36" s="44">
        <v>2146</v>
      </c>
      <c r="C36" s="44"/>
      <c r="D36" s="44"/>
      <c r="E36" s="83">
        <f t="shared" si="0"/>
        <v>2146</v>
      </c>
    </row>
    <row r="37" spans="1:5" ht="19.5" customHeight="1">
      <c r="A37" s="66" t="s">
        <v>39</v>
      </c>
      <c r="B37" s="44">
        <v>600</v>
      </c>
      <c r="C37" s="44"/>
      <c r="D37" s="44"/>
      <c r="E37" s="83">
        <f t="shared" si="0"/>
        <v>600</v>
      </c>
    </row>
    <row r="38" spans="1:5" ht="19.5" customHeight="1">
      <c r="A38" s="66" t="s">
        <v>40</v>
      </c>
      <c r="B38" s="44">
        <v>647</v>
      </c>
      <c r="C38" s="44"/>
      <c r="D38" s="44"/>
      <c r="E38" s="83">
        <f t="shared" si="0"/>
        <v>647</v>
      </c>
    </row>
    <row r="39" spans="1:5" ht="19.5" customHeight="1">
      <c r="A39" s="66" t="s">
        <v>41</v>
      </c>
      <c r="B39" s="44">
        <v>48.5</v>
      </c>
      <c r="C39" s="44"/>
      <c r="D39" s="44"/>
      <c r="E39" s="83">
        <f t="shared" si="0"/>
        <v>48.5</v>
      </c>
    </row>
    <row r="40" spans="1:5" ht="19.5" customHeight="1">
      <c r="A40" s="66" t="s">
        <v>42</v>
      </c>
      <c r="B40" s="44">
        <v>2131</v>
      </c>
      <c r="C40" s="44"/>
      <c r="D40" s="44"/>
      <c r="E40" s="83">
        <f t="shared" si="0"/>
        <v>2131</v>
      </c>
    </row>
    <row r="41" spans="1:5" ht="19.5" customHeight="1">
      <c r="A41" s="91" t="s">
        <v>43</v>
      </c>
      <c r="B41" s="44"/>
      <c r="C41" s="44">
        <v>61941</v>
      </c>
      <c r="D41" s="44"/>
      <c r="E41" s="83">
        <f t="shared" si="0"/>
        <v>61941</v>
      </c>
    </row>
    <row r="42" spans="1:5" ht="19.5" customHeight="1">
      <c r="A42" s="88" t="s">
        <v>44</v>
      </c>
      <c r="B42" s="84">
        <v>295148</v>
      </c>
      <c r="C42" s="44">
        <v>58945</v>
      </c>
      <c r="D42" s="44"/>
      <c r="E42" s="83">
        <f t="shared" si="0"/>
        <v>354093</v>
      </c>
    </row>
    <row r="43" spans="1:5" ht="19.5" customHeight="1">
      <c r="A43" s="25" t="s">
        <v>45</v>
      </c>
      <c r="B43" s="84">
        <f>SUM(B44:B48)</f>
        <v>91000</v>
      </c>
      <c r="C43" s="92">
        <f>SUM(C44:C48)</f>
        <v>20426</v>
      </c>
      <c r="D43" s="84">
        <f>SUM(D44:D48)</f>
        <v>54000</v>
      </c>
      <c r="E43" s="92">
        <f>SUM(E44:E48)</f>
        <v>57426</v>
      </c>
    </row>
    <row r="44" spans="1:5" ht="19.5" customHeight="1">
      <c r="A44" s="93" t="s">
        <v>46</v>
      </c>
      <c r="B44" s="84">
        <v>40000</v>
      </c>
      <c r="C44" s="44"/>
      <c r="D44" s="44">
        <v>23000</v>
      </c>
      <c r="E44" s="83">
        <f t="shared" si="0"/>
        <v>17000</v>
      </c>
    </row>
    <row r="45" spans="1:5" ht="19.5" customHeight="1">
      <c r="A45" s="93" t="s">
        <v>47</v>
      </c>
      <c r="B45" s="84">
        <v>11000</v>
      </c>
      <c r="C45" s="44"/>
      <c r="D45" s="44">
        <v>11000</v>
      </c>
      <c r="E45" s="83">
        <f t="shared" si="0"/>
        <v>0</v>
      </c>
    </row>
    <row r="46" spans="1:5" ht="19.5" customHeight="1">
      <c r="A46" s="93" t="s">
        <v>48</v>
      </c>
      <c r="B46" s="84">
        <v>40000</v>
      </c>
      <c r="C46" s="44"/>
      <c r="D46" s="44">
        <v>20000</v>
      </c>
      <c r="E46" s="83">
        <f t="shared" si="0"/>
        <v>20000</v>
      </c>
    </row>
    <row r="47" spans="1:5" ht="19.5" customHeight="1">
      <c r="A47" s="93" t="s">
        <v>49</v>
      </c>
      <c r="B47" s="84"/>
      <c r="C47" s="44">
        <v>5000</v>
      </c>
      <c r="D47" s="44"/>
      <c r="E47" s="83">
        <f t="shared" si="0"/>
        <v>5000</v>
      </c>
    </row>
    <row r="48" spans="1:5" ht="19.5" customHeight="1">
      <c r="A48" s="93" t="s">
        <v>50</v>
      </c>
      <c r="B48" s="84"/>
      <c r="C48" s="94">
        <v>15426</v>
      </c>
      <c r="D48" s="44"/>
      <c r="E48" s="83">
        <f t="shared" si="0"/>
        <v>15426</v>
      </c>
    </row>
    <row r="49" spans="1:5" ht="19.5" customHeight="1">
      <c r="A49" s="25" t="s">
        <v>51</v>
      </c>
      <c r="B49" s="44">
        <f>SUM(B50:B51)</f>
        <v>0</v>
      </c>
      <c r="C49" s="95">
        <f>SUM(C50:C51)</f>
        <v>56264</v>
      </c>
      <c r="D49" s="95">
        <f>SUM(D50:D51)</f>
        <v>0</v>
      </c>
      <c r="E49" s="96">
        <f>SUM(E50:E51)</f>
        <v>56264</v>
      </c>
    </row>
    <row r="50" spans="1:5" ht="19.5" customHeight="1">
      <c r="A50" s="84" t="s">
        <v>52</v>
      </c>
      <c r="B50" s="89"/>
      <c r="C50" s="95"/>
      <c r="D50" s="95"/>
      <c r="E50" s="96">
        <f t="shared" si="0"/>
        <v>0</v>
      </c>
    </row>
    <row r="51" spans="1:5" ht="19.5" customHeight="1">
      <c r="A51" s="89" t="s">
        <v>53</v>
      </c>
      <c r="B51" s="89"/>
      <c r="C51" s="95">
        <v>56264</v>
      </c>
      <c r="D51" s="95"/>
      <c r="E51" s="96">
        <f t="shared" si="0"/>
        <v>56264</v>
      </c>
    </row>
    <row r="52" spans="1:5" ht="19.5" customHeight="1">
      <c r="A52" s="25" t="s">
        <v>54</v>
      </c>
      <c r="B52" s="89"/>
      <c r="C52" s="44"/>
      <c r="D52" s="44"/>
      <c r="E52" s="97">
        <f t="shared" si="0"/>
        <v>0</v>
      </c>
    </row>
    <row r="53" spans="1:5" ht="19.5" customHeight="1">
      <c r="A53" s="25" t="s">
        <v>55</v>
      </c>
      <c r="B53" s="44"/>
      <c r="C53" s="97">
        <f>SUM(C54:C55)</f>
        <v>61771</v>
      </c>
      <c r="D53" s="97">
        <f>SUM(D54:D55)</f>
        <v>0</v>
      </c>
      <c r="E53" s="97">
        <f>SUM(E54:E55)</f>
        <v>61771</v>
      </c>
    </row>
    <row r="54" spans="1:5" ht="19.5" customHeight="1">
      <c r="A54" s="11" t="s">
        <v>56</v>
      </c>
      <c r="B54" s="44"/>
      <c r="C54" s="44">
        <v>27885</v>
      </c>
      <c r="D54" s="44"/>
      <c r="E54" s="44">
        <f t="shared" si="0"/>
        <v>27885</v>
      </c>
    </row>
    <row r="55" spans="1:5" ht="19.5" customHeight="1">
      <c r="A55" s="26" t="s">
        <v>57</v>
      </c>
      <c r="B55" s="44"/>
      <c r="C55" s="44">
        <v>33886</v>
      </c>
      <c r="D55" s="44"/>
      <c r="E55" s="44">
        <f t="shared" si="0"/>
        <v>33886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9448818897637796" right="0.15748031496062992" top="0.9842519685039371" bottom="0.9842519685039371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7">
      <selection activeCell="F32" sqref="F32"/>
    </sheetView>
  </sheetViews>
  <sheetFormatPr defaultColWidth="9.00390625" defaultRowHeight="14.25"/>
  <cols>
    <col min="1" max="1" width="30.75390625" style="30" customWidth="1"/>
    <col min="2" max="2" width="11.50390625" style="31" customWidth="1"/>
    <col min="3" max="3" width="11.00390625" style="31" customWidth="1"/>
    <col min="4" max="4" width="12.125" style="17" customWidth="1"/>
    <col min="5" max="5" width="11.50390625" style="17" customWidth="1"/>
    <col min="6" max="6" width="12.75390625" style="17" customWidth="1"/>
    <col min="7" max="8" width="9.00390625" style="17" customWidth="1"/>
    <col min="9" max="10" width="12.00390625" style="17" bestFit="1" customWidth="1"/>
    <col min="11" max="16384" width="9.00390625" style="17" customWidth="1"/>
  </cols>
  <sheetData>
    <row r="1" ht="14.25">
      <c r="A1" s="32" t="s">
        <v>58</v>
      </c>
    </row>
    <row r="2" spans="1:6" ht="31.5" customHeight="1">
      <c r="A2" s="33" t="s">
        <v>59</v>
      </c>
      <c r="B2" s="33"/>
      <c r="C2" s="33"/>
      <c r="D2" s="33"/>
      <c r="E2" s="33"/>
      <c r="F2" s="33"/>
    </row>
    <row r="3" spans="2:6" ht="21" customHeight="1">
      <c r="B3" s="34" t="s">
        <v>60</v>
      </c>
      <c r="C3" s="34"/>
      <c r="D3" s="34"/>
      <c r="E3" s="34"/>
      <c r="F3" s="34"/>
    </row>
    <row r="4" spans="1:6" ht="60" customHeight="1">
      <c r="A4" s="35" t="s">
        <v>61</v>
      </c>
      <c r="B4" s="36" t="s">
        <v>62</v>
      </c>
      <c r="C4" s="36" t="s">
        <v>63</v>
      </c>
      <c r="D4" s="37" t="s">
        <v>5</v>
      </c>
      <c r="E4" s="37" t="s">
        <v>6</v>
      </c>
      <c r="F4" s="37" t="s">
        <v>7</v>
      </c>
    </row>
    <row r="5" spans="1:9" ht="21.75" customHeight="1">
      <c r="A5" s="38" t="s">
        <v>64</v>
      </c>
      <c r="B5" s="39">
        <f>SUM(B6:B28,B30:B33)</f>
        <v>663435.2000000001</v>
      </c>
      <c r="C5" s="39">
        <f>SUM(C6:C28,C30:C33)</f>
        <v>61771</v>
      </c>
      <c r="D5" s="39">
        <f>SUM(D6:D28,D30:D33)</f>
        <v>142850</v>
      </c>
      <c r="E5" s="39">
        <f>SUM(E6:E28,E30:E33)</f>
        <v>47278.5</v>
      </c>
      <c r="F5" s="39">
        <f>SUM(F6:F28,F30:F33)</f>
        <v>820777.7000000001</v>
      </c>
      <c r="I5" s="71"/>
    </row>
    <row r="6" spans="1:6" ht="21.75" customHeight="1">
      <c r="A6" s="40" t="s">
        <v>65</v>
      </c>
      <c r="B6" s="41">
        <v>78016.80000000002</v>
      </c>
      <c r="C6" s="41"/>
      <c r="D6" s="39">
        <v>5200</v>
      </c>
      <c r="E6" s="39"/>
      <c r="F6" s="42">
        <f>SUM(B6+C6+D6-E6)</f>
        <v>83216.80000000002</v>
      </c>
    </row>
    <row r="7" spans="1:6" ht="21.75" customHeight="1">
      <c r="A7" s="43" t="s">
        <v>66</v>
      </c>
      <c r="B7" s="41">
        <v>511.9</v>
      </c>
      <c r="C7" s="41"/>
      <c r="D7" s="26"/>
      <c r="E7" s="26"/>
      <c r="F7" s="42">
        <f aca="true" t="shared" si="0" ref="F7:F34">SUM(B7+C7+D7-E7)</f>
        <v>511.90000000000003</v>
      </c>
    </row>
    <row r="8" spans="1:6" ht="21.75" customHeight="1">
      <c r="A8" s="43" t="s">
        <v>67</v>
      </c>
      <c r="B8" s="41">
        <v>13752.499999999998</v>
      </c>
      <c r="C8" s="41"/>
      <c r="D8" s="44">
        <v>500</v>
      </c>
      <c r="E8" s="45"/>
      <c r="F8" s="42">
        <f t="shared" si="0"/>
        <v>14252.499999999998</v>
      </c>
    </row>
    <row r="9" spans="1:6" ht="21.75" customHeight="1">
      <c r="A9" s="43" t="s">
        <v>68</v>
      </c>
      <c r="B9" s="45">
        <v>103765.6</v>
      </c>
      <c r="C9" s="45">
        <v>3000</v>
      </c>
      <c r="D9" s="45">
        <v>18921</v>
      </c>
      <c r="E9" s="45"/>
      <c r="F9" s="42">
        <f t="shared" si="0"/>
        <v>125686.6</v>
      </c>
    </row>
    <row r="10" spans="1:6" ht="21.75" customHeight="1">
      <c r="A10" s="43" t="s">
        <v>69</v>
      </c>
      <c r="B10" s="45">
        <v>3677.4999999999995</v>
      </c>
      <c r="C10" s="44"/>
      <c r="D10" s="44"/>
      <c r="E10" s="44"/>
      <c r="F10" s="42">
        <f t="shared" si="0"/>
        <v>3677.4999999999995</v>
      </c>
    </row>
    <row r="11" spans="1:6" ht="21.75" customHeight="1">
      <c r="A11" s="43" t="s">
        <v>70</v>
      </c>
      <c r="B11" s="45">
        <v>4212.700000000001</v>
      </c>
      <c r="C11" s="44"/>
      <c r="D11" s="44"/>
      <c r="E11" s="44"/>
      <c r="F11" s="42">
        <f t="shared" si="0"/>
        <v>4212.700000000001</v>
      </c>
    </row>
    <row r="12" spans="1:6" ht="21.75" customHeight="1">
      <c r="A12" s="43" t="s">
        <v>71</v>
      </c>
      <c r="B12" s="45">
        <v>20197.8</v>
      </c>
      <c r="C12" s="44"/>
      <c r="D12" s="46"/>
      <c r="E12" s="46"/>
      <c r="F12" s="42">
        <f t="shared" si="0"/>
        <v>20197.8</v>
      </c>
    </row>
    <row r="13" spans="1:6" ht="21.75" customHeight="1">
      <c r="A13" s="43" t="s">
        <v>72</v>
      </c>
      <c r="B13" s="41">
        <v>24343.1</v>
      </c>
      <c r="C13" s="41"/>
      <c r="D13" s="47"/>
      <c r="E13" s="39"/>
      <c r="F13" s="42">
        <f t="shared" si="0"/>
        <v>24343.1</v>
      </c>
    </row>
    <row r="14" spans="1:6" ht="21.75" customHeight="1">
      <c r="A14" s="43" t="s">
        <v>73</v>
      </c>
      <c r="B14" s="41">
        <v>5935.7</v>
      </c>
      <c r="C14" s="41">
        <v>8200</v>
      </c>
      <c r="D14" s="39"/>
      <c r="E14" s="48"/>
      <c r="F14" s="42">
        <f t="shared" si="0"/>
        <v>14135.7</v>
      </c>
    </row>
    <row r="15" spans="1:6" ht="21.75" customHeight="1">
      <c r="A15" s="43" t="s">
        <v>74</v>
      </c>
      <c r="B15" s="41">
        <v>8803.599999999999</v>
      </c>
      <c r="C15" s="41">
        <v>8944</v>
      </c>
      <c r="D15" s="48"/>
      <c r="E15" s="48"/>
      <c r="F15" s="42">
        <f t="shared" si="0"/>
        <v>17747.6</v>
      </c>
    </row>
    <row r="16" spans="1:6" ht="21.75" customHeight="1">
      <c r="A16" s="43" t="s">
        <v>75</v>
      </c>
      <c r="B16" s="41">
        <v>29264.700000000004</v>
      </c>
      <c r="C16" s="49">
        <v>6300</v>
      </c>
      <c r="D16" s="39"/>
      <c r="E16" s="47"/>
      <c r="F16" s="42">
        <f t="shared" si="0"/>
        <v>35564.700000000004</v>
      </c>
    </row>
    <row r="17" spans="1:6" ht="21.75" customHeight="1">
      <c r="A17" s="43" t="s">
        <v>76</v>
      </c>
      <c r="B17" s="41">
        <v>5598.4</v>
      </c>
      <c r="C17" s="49">
        <v>1441</v>
      </c>
      <c r="D17" s="47"/>
      <c r="E17" s="39"/>
      <c r="F17" s="42">
        <f t="shared" si="0"/>
        <v>7039.4</v>
      </c>
    </row>
    <row r="18" spans="1:6" s="28" customFormat="1" ht="21.75" customHeight="1">
      <c r="A18" s="43" t="s">
        <v>77</v>
      </c>
      <c r="B18" s="45">
        <v>6693.9</v>
      </c>
      <c r="C18" s="45"/>
      <c r="D18" s="50"/>
      <c r="E18" s="50"/>
      <c r="F18" s="42">
        <f t="shared" si="0"/>
        <v>6693.9</v>
      </c>
    </row>
    <row r="19" spans="1:6" ht="21.75" customHeight="1">
      <c r="A19" s="43" t="s">
        <v>78</v>
      </c>
      <c r="B19" s="41">
        <v>184.8</v>
      </c>
      <c r="C19" s="41"/>
      <c r="D19" s="39"/>
      <c r="E19" s="39"/>
      <c r="F19" s="42">
        <f t="shared" si="0"/>
        <v>184.8</v>
      </c>
    </row>
    <row r="20" spans="1:6" ht="21.75" customHeight="1">
      <c r="A20" s="43" t="s">
        <v>79</v>
      </c>
      <c r="B20" s="41">
        <v>60</v>
      </c>
      <c r="C20" s="41"/>
      <c r="D20" s="41"/>
      <c r="E20" s="41"/>
      <c r="F20" s="42">
        <f t="shared" si="0"/>
        <v>60</v>
      </c>
    </row>
    <row r="21" spans="1:6" ht="21.75" customHeight="1">
      <c r="A21" s="43" t="s">
        <v>80</v>
      </c>
      <c r="B21" s="41">
        <v>7725.8</v>
      </c>
      <c r="C21" s="41"/>
      <c r="D21" s="39"/>
      <c r="E21" s="39"/>
      <c r="F21" s="42">
        <f t="shared" si="0"/>
        <v>7725.8</v>
      </c>
    </row>
    <row r="22" spans="1:6" ht="21.75" customHeight="1">
      <c r="A22" s="43" t="s">
        <v>81</v>
      </c>
      <c r="B22" s="41">
        <v>30</v>
      </c>
      <c r="C22" s="41"/>
      <c r="D22" s="48"/>
      <c r="E22" s="39"/>
      <c r="F22" s="42">
        <f t="shared" si="0"/>
        <v>30</v>
      </c>
    </row>
    <row r="23" spans="1:6" ht="21.75" customHeight="1">
      <c r="A23" s="43" t="s">
        <v>82</v>
      </c>
      <c r="B23" s="41">
        <v>229</v>
      </c>
      <c r="C23" s="41"/>
      <c r="D23" s="48"/>
      <c r="E23" s="39"/>
      <c r="F23" s="42">
        <f t="shared" si="0"/>
        <v>229</v>
      </c>
    </row>
    <row r="24" spans="1:6" ht="21.75" customHeight="1">
      <c r="A24" s="43" t="s">
        <v>83</v>
      </c>
      <c r="B24" s="41">
        <v>2556</v>
      </c>
      <c r="C24" s="41"/>
      <c r="D24" s="48"/>
      <c r="E24" s="39"/>
      <c r="F24" s="42">
        <f t="shared" si="0"/>
        <v>2556</v>
      </c>
    </row>
    <row r="25" spans="1:6" ht="21.75" customHeight="1">
      <c r="A25" s="43" t="s">
        <v>84</v>
      </c>
      <c r="B25" s="49">
        <v>1600</v>
      </c>
      <c r="C25" s="49"/>
      <c r="D25" s="47"/>
      <c r="E25" s="47"/>
      <c r="F25" s="42">
        <f t="shared" si="0"/>
        <v>1600</v>
      </c>
    </row>
    <row r="26" spans="1:6" ht="21.75" customHeight="1">
      <c r="A26" s="43" t="s">
        <v>85</v>
      </c>
      <c r="B26" s="49"/>
      <c r="C26" s="49">
        <v>33886</v>
      </c>
      <c r="D26" s="47"/>
      <c r="E26" s="47"/>
      <c r="F26" s="42">
        <f t="shared" si="0"/>
        <v>33886</v>
      </c>
    </row>
    <row r="27" spans="1:6" ht="21.75" customHeight="1">
      <c r="A27" s="43" t="s">
        <v>86</v>
      </c>
      <c r="B27" s="49">
        <v>13000</v>
      </c>
      <c r="C27" s="49"/>
      <c r="D27" s="47"/>
      <c r="E27" s="47"/>
      <c r="F27" s="42">
        <f t="shared" si="0"/>
        <v>13000</v>
      </c>
    </row>
    <row r="28" spans="1:6" ht="21.75" customHeight="1">
      <c r="A28" s="43" t="s">
        <v>87</v>
      </c>
      <c r="B28" s="41">
        <v>38127.399999999994</v>
      </c>
      <c r="C28" s="49"/>
      <c r="D28" s="50"/>
      <c r="E28" s="50"/>
      <c r="F28" s="42">
        <f t="shared" si="0"/>
        <v>38127.399999999994</v>
      </c>
    </row>
    <row r="29" spans="1:6" ht="21.75" customHeight="1">
      <c r="A29" s="51"/>
      <c r="B29" s="49"/>
      <c r="C29" s="49"/>
      <c r="D29" s="52"/>
      <c r="E29" s="50"/>
      <c r="F29" s="42">
        <f t="shared" si="0"/>
        <v>0</v>
      </c>
    </row>
    <row r="30" spans="1:6" s="29" customFormat="1" ht="21.75" customHeight="1">
      <c r="A30" s="53" t="s">
        <v>88</v>
      </c>
      <c r="B30" s="54">
        <v>295148</v>
      </c>
      <c r="C30" s="55"/>
      <c r="D30" s="56">
        <v>58945</v>
      </c>
      <c r="E30" s="56"/>
      <c r="F30" s="42">
        <f t="shared" si="0"/>
        <v>354093</v>
      </c>
    </row>
    <row r="31" spans="1:6" s="29" customFormat="1" ht="21.75" customHeight="1">
      <c r="A31" s="53" t="s">
        <v>89</v>
      </c>
      <c r="B31" s="54"/>
      <c r="C31" s="55"/>
      <c r="D31" s="56">
        <v>3020</v>
      </c>
      <c r="E31" s="56"/>
      <c r="F31" s="42">
        <f t="shared" si="0"/>
        <v>3020</v>
      </c>
    </row>
    <row r="32" spans="1:6" s="29" customFormat="1" ht="21.75" customHeight="1">
      <c r="A32" s="53" t="s">
        <v>90</v>
      </c>
      <c r="B32" s="54"/>
      <c r="C32" s="55"/>
      <c r="D32" s="56"/>
      <c r="E32" s="57">
        <v>39435.5</v>
      </c>
      <c r="F32" s="42">
        <f t="shared" si="0"/>
        <v>-39435.5</v>
      </c>
    </row>
    <row r="33" spans="1:6" s="29" customFormat="1" ht="21.75" customHeight="1">
      <c r="A33" s="58" t="s">
        <v>91</v>
      </c>
      <c r="B33" s="59"/>
      <c r="C33" s="55"/>
      <c r="D33" s="56">
        <v>56264</v>
      </c>
      <c r="E33" s="57">
        <v>7843</v>
      </c>
      <c r="F33" s="42">
        <f t="shared" si="0"/>
        <v>48421</v>
      </c>
    </row>
    <row r="34" spans="1:6" s="29" customFormat="1" ht="21.75" customHeight="1">
      <c r="A34" s="60" t="s">
        <v>92</v>
      </c>
      <c r="B34" s="59">
        <v>31000</v>
      </c>
      <c r="C34" s="55"/>
      <c r="D34" s="56"/>
      <c r="E34" s="56">
        <v>5000</v>
      </c>
      <c r="F34" s="42">
        <f t="shared" si="0"/>
        <v>26000</v>
      </c>
    </row>
    <row r="35" spans="1:10" s="29" customFormat="1" ht="21.75" customHeight="1">
      <c r="A35" s="60" t="s">
        <v>93</v>
      </c>
      <c r="B35" s="61">
        <f>SUM(B5,B34)</f>
        <v>694435.2000000001</v>
      </c>
      <c r="C35" s="61">
        <f>SUM(C5,C34)</f>
        <v>61771</v>
      </c>
      <c r="D35" s="61">
        <f>SUM(D5,D34)</f>
        <v>142850</v>
      </c>
      <c r="E35" s="61">
        <f>SUM(E5,E34)</f>
        <v>52278.5</v>
      </c>
      <c r="F35" s="61">
        <f>SUM(F5,F34)</f>
        <v>846777.7000000001</v>
      </c>
      <c r="I35" s="72"/>
      <c r="J35" s="72"/>
    </row>
    <row r="36" ht="24" customHeight="1"/>
    <row r="37" ht="42" customHeight="1"/>
    <row r="38" spans="1:6" ht="21.75" customHeight="1">
      <c r="A38" s="60" t="s">
        <v>94</v>
      </c>
      <c r="B38" s="55"/>
      <c r="C38" s="55"/>
      <c r="D38" s="56"/>
      <c r="E38" s="56"/>
      <c r="F38" s="56"/>
    </row>
    <row r="39" spans="1:6" ht="21.75" customHeight="1">
      <c r="A39" s="60" t="s">
        <v>95</v>
      </c>
      <c r="B39" s="62">
        <f>SUM('收入'!B6)</f>
        <v>694452.3</v>
      </c>
      <c r="C39" s="55"/>
      <c r="D39" s="56"/>
      <c r="E39" s="56"/>
      <c r="F39" s="63">
        <f>SUM('收入'!E6)</f>
        <v>846799.3</v>
      </c>
    </row>
    <row r="40" spans="1:6" ht="21.75" customHeight="1">
      <c r="A40" s="60" t="s">
        <v>96</v>
      </c>
      <c r="B40" s="64">
        <f>SUM(B35)</f>
        <v>694435.2000000001</v>
      </c>
      <c r="C40" s="55"/>
      <c r="D40" s="56"/>
      <c r="E40" s="56"/>
      <c r="F40" s="65">
        <f>SUM(F35)</f>
        <v>846777.7000000001</v>
      </c>
    </row>
    <row r="41" spans="1:6" ht="21.75" customHeight="1">
      <c r="A41" s="60"/>
      <c r="B41" s="55"/>
      <c r="C41" s="55"/>
      <c r="D41" s="56"/>
      <c r="E41" s="56"/>
      <c r="F41" s="56"/>
    </row>
    <row r="42" spans="1:6" ht="21.75" customHeight="1">
      <c r="A42" s="60" t="s">
        <v>97</v>
      </c>
      <c r="B42" s="61">
        <f>SUM(B39-B40)</f>
        <v>17.099999999976717</v>
      </c>
      <c r="C42" s="55"/>
      <c r="D42" s="56"/>
      <c r="E42" s="56"/>
      <c r="F42" s="65">
        <f>SUM(F39-F40)</f>
        <v>21.599999999976717</v>
      </c>
    </row>
    <row r="43" spans="1:6" ht="21.75" customHeight="1">
      <c r="A43" s="66" t="s">
        <v>98</v>
      </c>
      <c r="B43" s="67"/>
      <c r="C43" s="67"/>
      <c r="D43" s="68"/>
      <c r="E43" s="68"/>
      <c r="F43" s="68"/>
    </row>
    <row r="44" spans="1:6" ht="21.75" customHeight="1">
      <c r="A44" s="66" t="s">
        <v>99</v>
      </c>
      <c r="B44" s="69">
        <f>SUM(B42-B43)</f>
        <v>17.099999999976717</v>
      </c>
      <c r="C44" s="67"/>
      <c r="D44" s="68"/>
      <c r="E44" s="68"/>
      <c r="F44" s="70">
        <f>SUM(F42-F43)</f>
        <v>21.599999999976717</v>
      </c>
    </row>
  </sheetData>
  <sheetProtection/>
  <mergeCells count="2">
    <mergeCell ref="A2:F2"/>
    <mergeCell ref="B3:F3"/>
  </mergeCells>
  <printOptions/>
  <pageMargins left="0.35433070866141736" right="0" top="0.9842519685039371" bottom="0.9842519685039371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16" sqref="C16"/>
    </sheetView>
  </sheetViews>
  <sheetFormatPr defaultColWidth="9.00390625" defaultRowHeight="14.25"/>
  <cols>
    <col min="1" max="1" width="27.875" style="1" customWidth="1"/>
    <col min="2" max="2" width="13.125" style="17" customWidth="1"/>
    <col min="3" max="3" width="18.25390625" style="17" customWidth="1"/>
    <col min="4" max="4" width="12.375" style="17" customWidth="1"/>
    <col min="5" max="5" width="15.25390625" style="17" customWidth="1"/>
    <col min="6" max="16384" width="9.00390625" style="1" customWidth="1"/>
  </cols>
  <sheetData>
    <row r="1" ht="14.25">
      <c r="A1" s="2" t="s">
        <v>100</v>
      </c>
    </row>
    <row r="2" spans="1:5" ht="35.25" customHeight="1">
      <c r="A2" s="3" t="s">
        <v>101</v>
      </c>
      <c r="B2" s="3"/>
      <c r="C2" s="3"/>
      <c r="D2" s="3"/>
      <c r="E2" s="3"/>
    </row>
    <row r="3" spans="1:5" ht="21.75" customHeight="1">
      <c r="A3" s="2"/>
      <c r="B3" s="5"/>
      <c r="C3" s="5"/>
      <c r="D3" s="5"/>
      <c r="E3" s="5" t="s">
        <v>2</v>
      </c>
    </row>
    <row r="4" spans="1:5" ht="24.75" customHeight="1">
      <c r="A4" s="6" t="s">
        <v>102</v>
      </c>
      <c r="B4" s="6" t="s">
        <v>62</v>
      </c>
      <c r="C4" s="7" t="s">
        <v>5</v>
      </c>
      <c r="D4" s="7" t="s">
        <v>6</v>
      </c>
      <c r="E4" s="7" t="s">
        <v>7</v>
      </c>
    </row>
    <row r="5" spans="1:5" ht="24.75" customHeight="1">
      <c r="A5" s="6" t="s">
        <v>103</v>
      </c>
      <c r="B5" s="8">
        <f>SUM(B6,B13,B17)</f>
        <v>221000</v>
      </c>
      <c r="C5" s="9">
        <f>SUM(C6,C13,C17)</f>
        <v>118609</v>
      </c>
      <c r="D5" s="8">
        <f>SUM(D6,D13,D17)</f>
        <v>90400</v>
      </c>
      <c r="E5" s="9">
        <f>SUM(B5+C5-D5)</f>
        <v>249209</v>
      </c>
    </row>
    <row r="6" spans="1:5" ht="24.75" customHeight="1">
      <c r="A6" s="18" t="s">
        <v>104</v>
      </c>
      <c r="B6" s="19">
        <f>B7</f>
        <v>221000</v>
      </c>
      <c r="C6" s="19">
        <f>C7</f>
        <v>13300</v>
      </c>
      <c r="D6" s="19">
        <f>D7</f>
        <v>90400</v>
      </c>
      <c r="E6" s="9">
        <f aca="true" t="shared" si="0" ref="E6:E19">SUM(B6+C6-D6)</f>
        <v>143900</v>
      </c>
    </row>
    <row r="7" spans="1:5" ht="24.75" customHeight="1">
      <c r="A7" s="20" t="s">
        <v>105</v>
      </c>
      <c r="B7" s="19">
        <v>221000</v>
      </c>
      <c r="C7" s="19">
        <f>SUM(C8:C9,C11,C12)</f>
        <v>13300</v>
      </c>
      <c r="D7" s="19">
        <f>SUM(D8:D9,D11,D12)</f>
        <v>90400</v>
      </c>
      <c r="E7" s="19">
        <f>SUM(E8:E9,E11,E12)</f>
        <v>143900</v>
      </c>
    </row>
    <row r="8" spans="1:5" ht="24.75" customHeight="1">
      <c r="A8" s="13" t="s">
        <v>106</v>
      </c>
      <c r="B8" s="8">
        <v>5500</v>
      </c>
      <c r="C8" s="8"/>
      <c r="D8" s="8">
        <v>5500</v>
      </c>
      <c r="E8" s="9">
        <f t="shared" si="0"/>
        <v>0</v>
      </c>
    </row>
    <row r="9" spans="1:5" ht="24.75" customHeight="1">
      <c r="A9" s="21" t="s">
        <v>107</v>
      </c>
      <c r="B9" s="8">
        <v>214500</v>
      </c>
      <c r="C9" s="8"/>
      <c r="D9" s="8">
        <f>SUM(D10)</f>
        <v>84900</v>
      </c>
      <c r="E9" s="9">
        <f t="shared" si="0"/>
        <v>129600</v>
      </c>
    </row>
    <row r="10" spans="1:5" ht="24.75" customHeight="1">
      <c r="A10" s="21" t="s">
        <v>108</v>
      </c>
      <c r="B10" s="8">
        <v>214500</v>
      </c>
      <c r="C10" s="8"/>
      <c r="D10" s="8">
        <v>84900</v>
      </c>
      <c r="E10" s="9">
        <f t="shared" si="0"/>
        <v>129600</v>
      </c>
    </row>
    <row r="11" spans="1:5" ht="24.75" customHeight="1">
      <c r="A11" s="11" t="s">
        <v>109</v>
      </c>
      <c r="B11" s="8">
        <v>1000</v>
      </c>
      <c r="C11" s="6"/>
      <c r="D11" s="6"/>
      <c r="E11" s="9">
        <f t="shared" si="0"/>
        <v>1000</v>
      </c>
    </row>
    <row r="12" spans="1:5" ht="24.75" customHeight="1">
      <c r="A12" s="11" t="s">
        <v>110</v>
      </c>
      <c r="B12" s="8"/>
      <c r="C12" s="6">
        <v>13300</v>
      </c>
      <c r="D12" s="6"/>
      <c r="E12" s="9">
        <f t="shared" si="0"/>
        <v>13300</v>
      </c>
    </row>
    <row r="13" spans="1:5" ht="24.75" customHeight="1">
      <c r="A13" s="22" t="s">
        <v>111</v>
      </c>
      <c r="B13" s="23">
        <v>0</v>
      </c>
      <c r="C13" s="24">
        <f>SUM(C14:C16)</f>
        <v>61860</v>
      </c>
      <c r="D13" s="23">
        <v>0</v>
      </c>
      <c r="E13" s="9">
        <f t="shared" si="0"/>
        <v>61860</v>
      </c>
    </row>
    <row r="14" spans="1:5" ht="24.75" customHeight="1">
      <c r="A14" s="20" t="s">
        <v>112</v>
      </c>
      <c r="B14" s="23"/>
      <c r="C14" s="23">
        <v>39707</v>
      </c>
      <c r="D14" s="23"/>
      <c r="E14" s="9">
        <f t="shared" si="0"/>
        <v>39707</v>
      </c>
    </row>
    <row r="15" spans="1:5" ht="24.75" customHeight="1">
      <c r="A15" s="20" t="s">
        <v>113</v>
      </c>
      <c r="B15" s="23"/>
      <c r="C15" s="24">
        <v>22153</v>
      </c>
      <c r="D15" s="23"/>
      <c r="E15" s="9">
        <f t="shared" si="0"/>
        <v>22153</v>
      </c>
    </row>
    <row r="16" spans="1:5" ht="24.75" customHeight="1">
      <c r="A16" s="20" t="s">
        <v>114</v>
      </c>
      <c r="B16" s="23"/>
      <c r="C16" s="23"/>
      <c r="D16" s="23"/>
      <c r="E16" s="8">
        <f t="shared" si="0"/>
        <v>0</v>
      </c>
    </row>
    <row r="17" spans="1:5" ht="24.75" customHeight="1">
      <c r="A17" s="25" t="s">
        <v>115</v>
      </c>
      <c r="B17" s="6">
        <f>SUM(B18:B19)</f>
        <v>0</v>
      </c>
      <c r="C17" s="6">
        <f>SUM(C18:C19)</f>
        <v>43449</v>
      </c>
      <c r="D17" s="6">
        <f>SUM(D18:D19)</f>
        <v>0</v>
      </c>
      <c r="E17" s="8">
        <f t="shared" si="0"/>
        <v>43449</v>
      </c>
    </row>
    <row r="18" spans="1:5" ht="24.75" customHeight="1">
      <c r="A18" s="11" t="s">
        <v>116</v>
      </c>
      <c r="B18" s="6"/>
      <c r="C18" s="6">
        <v>27200</v>
      </c>
      <c r="D18" s="6"/>
      <c r="E18" s="8">
        <f t="shared" si="0"/>
        <v>27200</v>
      </c>
    </row>
    <row r="19" spans="1:5" ht="23.25" customHeight="1">
      <c r="A19" s="26" t="s">
        <v>57</v>
      </c>
      <c r="B19" s="27"/>
      <c r="C19" s="27">
        <v>16249</v>
      </c>
      <c r="D19" s="27"/>
      <c r="E19" s="8">
        <f t="shared" si="0"/>
        <v>16249</v>
      </c>
    </row>
  </sheetData>
  <sheetProtection/>
  <mergeCells count="1">
    <mergeCell ref="A2:E2"/>
  </mergeCells>
  <printOptions/>
  <pageMargins left="0.7086614173228347" right="0" top="0.7480314960629921" bottom="0.7480314960629921" header="0.31496062992125984" footer="0.3149606299212598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2">
      <selection activeCell="C38" sqref="C38"/>
    </sheetView>
  </sheetViews>
  <sheetFormatPr defaultColWidth="9.00390625" defaultRowHeight="14.25"/>
  <cols>
    <col min="1" max="1" width="38.125" style="1" customWidth="1"/>
    <col min="2" max="2" width="9.50390625" style="1" customWidth="1"/>
    <col min="3" max="3" width="11.625" style="1" customWidth="1"/>
    <col min="4" max="4" width="11.875" style="1" customWidth="1"/>
    <col min="5" max="5" width="13.00390625" style="1" customWidth="1"/>
    <col min="6" max="16384" width="9.00390625" style="1" customWidth="1"/>
  </cols>
  <sheetData>
    <row r="1" ht="14.25">
      <c r="A1" s="2" t="s">
        <v>117</v>
      </c>
    </row>
    <row r="2" spans="1:5" ht="35.25" customHeight="1">
      <c r="A2" s="3" t="s">
        <v>118</v>
      </c>
      <c r="B2" s="3"/>
      <c r="C2" s="3"/>
      <c r="D2" s="3"/>
      <c r="E2" s="3"/>
    </row>
    <row r="3" spans="1:5" ht="21.75" customHeight="1">
      <c r="A3" s="4"/>
      <c r="B3" s="4"/>
      <c r="C3" s="4"/>
      <c r="D3" s="4"/>
      <c r="E3" s="5" t="s">
        <v>2</v>
      </c>
    </row>
    <row r="4" spans="1:5" ht="19.5" customHeight="1">
      <c r="A4" s="6" t="s">
        <v>102</v>
      </c>
      <c r="B4" s="6" t="s">
        <v>119</v>
      </c>
      <c r="C4" s="7" t="s">
        <v>5</v>
      </c>
      <c r="D4" s="7" t="s">
        <v>6</v>
      </c>
      <c r="E4" s="7" t="s">
        <v>7</v>
      </c>
    </row>
    <row r="5" spans="1:5" ht="19.5" customHeight="1">
      <c r="A5" s="6" t="s">
        <v>103</v>
      </c>
      <c r="B5" s="8">
        <f>SUM(B6,B33,B34,B35,B36,B41:B42)</f>
        <v>221000</v>
      </c>
      <c r="C5" s="9">
        <f>SUM(C6,C33,C34,C35,C36,C41:C42)</f>
        <v>139259</v>
      </c>
      <c r="D5" s="8">
        <f>SUM(D6,D33,D34,D35,D36,D41:D42)</f>
        <v>111050</v>
      </c>
      <c r="E5" s="9">
        <f>SUM(E6,E33,E34,E35,E36,E41:E42)</f>
        <v>249209</v>
      </c>
    </row>
    <row r="6" spans="1:5" ht="19.5" customHeight="1">
      <c r="A6" s="10" t="s">
        <v>120</v>
      </c>
      <c r="B6" s="8">
        <f>SUM(B7,B32)</f>
        <v>160000</v>
      </c>
      <c r="C6" s="8">
        <f>SUM(C7,C32)</f>
        <v>33650</v>
      </c>
      <c r="D6" s="8">
        <f>SUM(D7,D32)</f>
        <v>78610</v>
      </c>
      <c r="E6" s="8">
        <f>SUM(E7,E32)</f>
        <v>115040</v>
      </c>
    </row>
    <row r="7" spans="1:5" ht="19.5" customHeight="1">
      <c r="A7" s="11" t="s">
        <v>121</v>
      </c>
      <c r="B7" s="8">
        <f>SUM(B8,B9,B10,B20,B21,B22,B23,B24)</f>
        <v>158000</v>
      </c>
      <c r="C7" s="8">
        <f>SUM(C8,C9,C10,C20,C21,C22,C23,C24)</f>
        <v>33650</v>
      </c>
      <c r="D7" s="8">
        <f>SUM(D8,D9,D10,D20,D21,D22,D23,D24)</f>
        <v>77610</v>
      </c>
      <c r="E7" s="8">
        <f>SUM(E8,E9,E10,E20,E21,E22,E23,E24)</f>
        <v>114040</v>
      </c>
    </row>
    <row r="8" spans="1:5" ht="19.5" customHeight="1">
      <c r="A8" s="11" t="s">
        <v>122</v>
      </c>
      <c r="B8" s="8">
        <v>9246</v>
      </c>
      <c r="C8" s="11"/>
      <c r="D8" s="8">
        <v>5160</v>
      </c>
      <c r="E8" s="8">
        <f aca="true" t="shared" si="0" ref="E8:E31">SUM(B8+C8-D8)</f>
        <v>4086</v>
      </c>
    </row>
    <row r="9" spans="1:5" ht="19.5" customHeight="1">
      <c r="A9" s="11" t="s">
        <v>123</v>
      </c>
      <c r="B9" s="8">
        <v>1000</v>
      </c>
      <c r="C9" s="6"/>
      <c r="D9" s="8"/>
      <c r="E9" s="8">
        <f t="shared" si="0"/>
        <v>1000</v>
      </c>
    </row>
    <row r="10" spans="1:5" ht="19.5" customHeight="1">
      <c r="A10" s="11" t="s">
        <v>124</v>
      </c>
      <c r="B10" s="12">
        <f>SUM(B11:B19)</f>
        <v>122950</v>
      </c>
      <c r="C10" s="12">
        <f>SUM(C11:C19)</f>
        <v>33650</v>
      </c>
      <c r="D10" s="12">
        <f>SUM(D11:D19)</f>
        <v>65350</v>
      </c>
      <c r="E10" s="8">
        <f t="shared" si="0"/>
        <v>91250</v>
      </c>
    </row>
    <row r="11" spans="1:5" ht="19.5" customHeight="1">
      <c r="A11" s="13" t="s">
        <v>125</v>
      </c>
      <c r="B11" s="12">
        <v>55000</v>
      </c>
      <c r="C11" s="12"/>
      <c r="D11" s="12">
        <v>42000</v>
      </c>
      <c r="E11" s="8">
        <f t="shared" si="0"/>
        <v>13000</v>
      </c>
    </row>
    <row r="12" spans="1:5" ht="19.5" customHeight="1">
      <c r="A12" s="13" t="s">
        <v>126</v>
      </c>
      <c r="B12" s="12">
        <v>35000</v>
      </c>
      <c r="C12" s="12">
        <v>32000</v>
      </c>
      <c r="D12" s="12"/>
      <c r="E12" s="8">
        <f t="shared" si="0"/>
        <v>67000</v>
      </c>
    </row>
    <row r="13" spans="1:5" ht="19.5" customHeight="1">
      <c r="A13" s="13" t="s">
        <v>127</v>
      </c>
      <c r="B13" s="12">
        <v>13700</v>
      </c>
      <c r="C13" s="12"/>
      <c r="D13" s="12">
        <v>13700</v>
      </c>
      <c r="E13" s="8">
        <f t="shared" si="0"/>
        <v>0</v>
      </c>
    </row>
    <row r="14" spans="1:5" ht="19.5" customHeight="1">
      <c r="A14" s="13" t="s">
        <v>128</v>
      </c>
      <c r="B14" s="12">
        <v>8750</v>
      </c>
      <c r="C14" s="12"/>
      <c r="D14" s="12">
        <v>8750</v>
      </c>
      <c r="E14" s="8">
        <f t="shared" si="0"/>
        <v>0</v>
      </c>
    </row>
    <row r="15" spans="1:5" ht="19.5" customHeight="1">
      <c r="A15" s="13" t="s">
        <v>129</v>
      </c>
      <c r="B15" s="12"/>
      <c r="C15" s="12">
        <v>1650</v>
      </c>
      <c r="D15" s="12"/>
      <c r="E15" s="8">
        <f t="shared" si="0"/>
        <v>1650</v>
      </c>
    </row>
    <row r="16" spans="1:5" ht="19.5" customHeight="1">
      <c r="A16" s="13" t="s">
        <v>130</v>
      </c>
      <c r="B16" s="12">
        <v>3000</v>
      </c>
      <c r="C16" s="12"/>
      <c r="D16" s="12"/>
      <c r="E16" s="8">
        <f t="shared" si="0"/>
        <v>3000</v>
      </c>
    </row>
    <row r="17" spans="1:5" ht="19.5" customHeight="1">
      <c r="A17" s="13" t="s">
        <v>131</v>
      </c>
      <c r="B17" s="12">
        <v>3000</v>
      </c>
      <c r="C17" s="12"/>
      <c r="D17" s="12"/>
      <c r="E17" s="8">
        <f t="shared" si="0"/>
        <v>3000</v>
      </c>
    </row>
    <row r="18" spans="1:5" ht="19.5" customHeight="1">
      <c r="A18" s="13" t="s">
        <v>132</v>
      </c>
      <c r="B18" s="12">
        <v>3000</v>
      </c>
      <c r="C18" s="12"/>
      <c r="D18" s="12"/>
      <c r="E18" s="8">
        <f t="shared" si="0"/>
        <v>3000</v>
      </c>
    </row>
    <row r="19" spans="1:5" ht="19.5" customHeight="1">
      <c r="A19" s="13" t="s">
        <v>133</v>
      </c>
      <c r="B19" s="12">
        <v>1500</v>
      </c>
      <c r="C19" s="12"/>
      <c r="D19" s="12">
        <v>900</v>
      </c>
      <c r="E19" s="8">
        <f t="shared" si="0"/>
        <v>600</v>
      </c>
    </row>
    <row r="20" spans="1:5" ht="19.5" customHeight="1">
      <c r="A20" s="11" t="s">
        <v>134</v>
      </c>
      <c r="B20" s="12">
        <v>400</v>
      </c>
      <c r="C20" s="12"/>
      <c r="D20" s="12">
        <v>400</v>
      </c>
      <c r="E20" s="8">
        <f t="shared" si="0"/>
        <v>0</v>
      </c>
    </row>
    <row r="21" spans="1:5" ht="19.5" customHeight="1">
      <c r="A21" s="11" t="s">
        <v>135</v>
      </c>
      <c r="B21" s="14">
        <v>600</v>
      </c>
      <c r="C21" s="14"/>
      <c r="D21" s="14">
        <v>300</v>
      </c>
      <c r="E21" s="8">
        <f t="shared" si="0"/>
        <v>300</v>
      </c>
    </row>
    <row r="22" spans="1:5" ht="19.5" customHeight="1">
      <c r="A22" s="11" t="s">
        <v>136</v>
      </c>
      <c r="B22" s="12">
        <v>300</v>
      </c>
      <c r="C22" s="12"/>
      <c r="D22" s="12"/>
      <c r="E22" s="8">
        <f t="shared" si="0"/>
        <v>300</v>
      </c>
    </row>
    <row r="23" spans="1:5" ht="19.5" customHeight="1">
      <c r="A23" s="11" t="s">
        <v>137</v>
      </c>
      <c r="B23" s="12">
        <v>5500</v>
      </c>
      <c r="C23" s="12"/>
      <c r="D23" s="12">
        <v>5000</v>
      </c>
      <c r="E23" s="8">
        <f t="shared" si="0"/>
        <v>500</v>
      </c>
    </row>
    <row r="24" spans="1:5" ht="19.5" customHeight="1">
      <c r="A24" s="11" t="s">
        <v>138</v>
      </c>
      <c r="B24" s="14">
        <f>SUM(B25:B31)</f>
        <v>18004</v>
      </c>
      <c r="C24" s="14">
        <f>SUM(C25:C31)</f>
        <v>0</v>
      </c>
      <c r="D24" s="14">
        <f>SUM(D25:D31)</f>
        <v>1400</v>
      </c>
      <c r="E24" s="8">
        <f t="shared" si="0"/>
        <v>16604</v>
      </c>
    </row>
    <row r="25" spans="1:5" ht="19.5" customHeight="1">
      <c r="A25" s="11" t="s">
        <v>139</v>
      </c>
      <c r="B25" s="12">
        <v>6000</v>
      </c>
      <c r="C25" s="12"/>
      <c r="D25" s="12">
        <v>1400</v>
      </c>
      <c r="E25" s="8">
        <f t="shared" si="0"/>
        <v>4600</v>
      </c>
    </row>
    <row r="26" spans="1:5" ht="19.5" customHeight="1">
      <c r="A26" s="11" t="s">
        <v>140</v>
      </c>
      <c r="B26" s="12">
        <v>6500</v>
      </c>
      <c r="C26" s="12"/>
      <c r="D26" s="12"/>
      <c r="E26" s="8">
        <f t="shared" si="0"/>
        <v>6500</v>
      </c>
    </row>
    <row r="27" spans="1:5" ht="19.5" customHeight="1">
      <c r="A27" s="11" t="s">
        <v>141</v>
      </c>
      <c r="B27" s="12">
        <v>1150</v>
      </c>
      <c r="C27" s="12"/>
      <c r="D27" s="12"/>
      <c r="E27" s="8">
        <f t="shared" si="0"/>
        <v>1150</v>
      </c>
    </row>
    <row r="28" spans="1:5" ht="19.5" customHeight="1">
      <c r="A28" s="11" t="s">
        <v>142</v>
      </c>
      <c r="B28" s="12">
        <v>1000</v>
      </c>
      <c r="C28" s="12"/>
      <c r="D28" s="12"/>
      <c r="E28" s="8">
        <f t="shared" si="0"/>
        <v>1000</v>
      </c>
    </row>
    <row r="29" spans="1:5" ht="19.5" customHeight="1">
      <c r="A29" s="11" t="s">
        <v>143</v>
      </c>
      <c r="B29" s="12">
        <v>600</v>
      </c>
      <c r="C29" s="12"/>
      <c r="D29" s="12"/>
      <c r="E29" s="8">
        <f t="shared" si="0"/>
        <v>600</v>
      </c>
    </row>
    <row r="30" spans="1:5" ht="19.5" customHeight="1">
      <c r="A30" s="11" t="s">
        <v>144</v>
      </c>
      <c r="B30" s="12">
        <v>254</v>
      </c>
      <c r="C30" s="12"/>
      <c r="D30" s="12"/>
      <c r="E30" s="8">
        <f t="shared" si="0"/>
        <v>254</v>
      </c>
    </row>
    <row r="31" spans="1:5" ht="19.5" customHeight="1">
      <c r="A31" s="11" t="s">
        <v>145</v>
      </c>
      <c r="B31" s="12">
        <v>2500</v>
      </c>
      <c r="C31" s="12"/>
      <c r="D31" s="12"/>
      <c r="E31" s="8">
        <f t="shared" si="0"/>
        <v>2500</v>
      </c>
    </row>
    <row r="32" spans="1:5" ht="19.5" customHeight="1">
      <c r="A32" s="11" t="s">
        <v>146</v>
      </c>
      <c r="B32" s="12">
        <v>2000</v>
      </c>
      <c r="C32" s="12"/>
      <c r="D32" s="12">
        <v>1000</v>
      </c>
      <c r="E32" s="8">
        <f aca="true" t="shared" si="1" ref="E32:E42">SUM(B32+C32-D32)</f>
        <v>1000</v>
      </c>
    </row>
    <row r="33" spans="1:5" ht="19.5" customHeight="1">
      <c r="A33" s="15" t="s">
        <v>147</v>
      </c>
      <c r="B33" s="12"/>
      <c r="C33" s="12">
        <v>27200</v>
      </c>
      <c r="D33" s="12"/>
      <c r="E33" s="8">
        <f t="shared" si="1"/>
        <v>27200</v>
      </c>
    </row>
    <row r="34" spans="1:5" ht="19.5" customHeight="1">
      <c r="A34" s="15" t="s">
        <v>148</v>
      </c>
      <c r="B34" s="12"/>
      <c r="C34" s="12">
        <v>39707</v>
      </c>
      <c r="D34" s="12"/>
      <c r="E34" s="8">
        <f t="shared" si="1"/>
        <v>39707</v>
      </c>
    </row>
    <row r="35" spans="1:5" ht="19.5" customHeight="1">
      <c r="A35" s="15" t="s">
        <v>149</v>
      </c>
      <c r="B35" s="12"/>
      <c r="C35" s="16">
        <v>22153</v>
      </c>
      <c r="D35" s="12">
        <v>1440</v>
      </c>
      <c r="E35" s="9">
        <f t="shared" si="1"/>
        <v>20713</v>
      </c>
    </row>
    <row r="36" spans="1:5" ht="19.5" customHeight="1">
      <c r="A36" s="15" t="s">
        <v>150</v>
      </c>
      <c r="B36" s="12">
        <v>51000</v>
      </c>
      <c r="C36" s="12"/>
      <c r="D36" s="12">
        <f>SUM(D37,D40)</f>
        <v>31000</v>
      </c>
      <c r="E36" s="8">
        <f t="shared" si="1"/>
        <v>20000</v>
      </c>
    </row>
    <row r="37" spans="1:5" ht="19.5" customHeight="1">
      <c r="A37" s="11" t="s">
        <v>151</v>
      </c>
      <c r="B37" s="14">
        <v>51000</v>
      </c>
      <c r="C37" s="14"/>
      <c r="D37" s="14">
        <f>SUM(D38:D39)</f>
        <v>31000</v>
      </c>
      <c r="E37" s="8">
        <f t="shared" si="1"/>
        <v>20000</v>
      </c>
    </row>
    <row r="38" spans="1:5" ht="19.5" customHeight="1">
      <c r="A38" s="13" t="s">
        <v>152</v>
      </c>
      <c r="B38" s="14">
        <v>40000</v>
      </c>
      <c r="C38" s="14"/>
      <c r="D38" s="14">
        <v>20000</v>
      </c>
      <c r="E38" s="8">
        <f t="shared" si="1"/>
        <v>20000</v>
      </c>
    </row>
    <row r="39" spans="1:5" ht="19.5" customHeight="1">
      <c r="A39" s="13" t="s">
        <v>153</v>
      </c>
      <c r="B39" s="12">
        <v>11000</v>
      </c>
      <c r="C39" s="12"/>
      <c r="D39" s="12">
        <v>11000</v>
      </c>
      <c r="E39" s="8">
        <f t="shared" si="1"/>
        <v>0</v>
      </c>
    </row>
    <row r="40" spans="1:5" ht="19.5" customHeight="1">
      <c r="A40" s="13" t="s">
        <v>154</v>
      </c>
      <c r="B40" s="12"/>
      <c r="C40" s="12"/>
      <c r="D40" s="12"/>
      <c r="E40" s="8">
        <f t="shared" si="1"/>
        <v>0</v>
      </c>
    </row>
    <row r="41" spans="1:5" ht="19.5" customHeight="1">
      <c r="A41" s="15" t="s">
        <v>155</v>
      </c>
      <c r="B41" s="12">
        <v>10000</v>
      </c>
      <c r="C41" s="12">
        <v>300</v>
      </c>
      <c r="D41" s="12"/>
      <c r="E41" s="8">
        <f t="shared" si="1"/>
        <v>10300</v>
      </c>
    </row>
    <row r="42" spans="1:5" ht="19.5" customHeight="1">
      <c r="A42" s="10" t="s">
        <v>156</v>
      </c>
      <c r="B42" s="12"/>
      <c r="C42" s="12">
        <v>16249</v>
      </c>
      <c r="D42" s="12"/>
      <c r="E42" s="8">
        <f t="shared" si="1"/>
        <v>16249</v>
      </c>
    </row>
  </sheetData>
  <sheetProtection/>
  <mergeCells count="1">
    <mergeCell ref="A2:E2"/>
  </mergeCells>
  <printOptions/>
  <pageMargins left="0.31496062992125984" right="0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eviL</cp:lastModifiedBy>
  <dcterms:created xsi:type="dcterms:W3CDTF">1996-12-17T01:32:42Z</dcterms:created>
  <dcterms:modified xsi:type="dcterms:W3CDTF">2020-12-31T00:49:55Z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